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600" windowHeight="7605" activeTab="0"/>
  </bookViews>
  <sheets>
    <sheet name="Расчет цены" sheetId="1" r:id="rId1"/>
  </sheets>
  <definedNames>
    <definedName name="_xlnm.Print_Area" localSheetId="0">'Расчет цены'!$A$1:$AB$22</definedName>
  </definedNames>
  <calcPr fullCalcOnLoad="1"/>
</workbook>
</file>

<file path=xl/sharedStrings.xml><?xml version="1.0" encoding="utf-8"?>
<sst xmlns="http://schemas.openxmlformats.org/spreadsheetml/2006/main" count="43" uniqueCount="43">
  <si>
    <t>№</t>
  </si>
  <si>
    <t>Ед. изм</t>
  </si>
  <si>
    <t>Кол-во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</si>
  <si>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</si>
  <si>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</si>
  <si>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</si>
  <si>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 xml:space="preserve">Средняя арифметическая цена за единицу     &lt;ц&gt; </t>
  </si>
  <si>
    <t>Среднее квадратичное отклонение</t>
  </si>
  <si>
    <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</si>
  <si>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Цена за единицу изм. (руб.)</t>
  </si>
  <si>
    <t>Цена за единицу изм. с округлением (вниз) до сотых долей после запятой (руб.)</t>
  </si>
  <si>
    <t>Н(М)ЦК, ЦКЕП контракта с учетом округления цены за единицу (руб.)</t>
  </si>
  <si>
    <t>рублей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</si>
  <si>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</t>
    </r>
    <r>
      <rPr>
        <b/>
        <i/>
        <sz val="10"/>
        <color indexed="8"/>
        <rFont val="Times New Roman"/>
        <family val="1"/>
      </rPr>
      <t>не должен превышать 33%</t>
    </r>
    <r>
      <rPr>
        <i/>
        <sz val="10"/>
        <color indexed="8"/>
        <rFont val="Times New Roman"/>
        <family val="1"/>
      </rPr>
      <t>)</t>
    </r>
  </si>
  <si>
    <t>Поставщик №4</t>
  </si>
  <si>
    <t>Поставщик №5</t>
  </si>
  <si>
    <t>Поставщик №6</t>
  </si>
  <si>
    <t>Поставщик №7</t>
  </si>
  <si>
    <t>Поставщик №8</t>
  </si>
  <si>
    <t>Поставщик №9</t>
  </si>
  <si>
    <t>Поставщик №10</t>
  </si>
  <si>
    <t>Поставщик №11</t>
  </si>
  <si>
    <t>Поставщик №12</t>
  </si>
  <si>
    <t>Поставщик №13</t>
  </si>
  <si>
    <t>Поставщик №14</t>
  </si>
  <si>
    <t>Поставщик №15</t>
  </si>
  <si>
    <t>Поставщик №16</t>
  </si>
  <si>
    <t>Поставщик №17</t>
  </si>
  <si>
    <t>Наименование предмета договора</t>
  </si>
  <si>
    <t xml:space="preserve">Обоснование начальной (максимальной) цены договора </t>
  </si>
  <si>
    <t>Используемый метод определения Н(М)ЦК с обоснованием: Метод сопоставимых рыночных цен на основании информации  коммерческих предложений от 3 (трех) Исполнителей.</t>
  </si>
  <si>
    <t>Поставщик №1</t>
  </si>
  <si>
    <t>Поставщик №2</t>
  </si>
  <si>
    <t>Поставщик№3</t>
  </si>
  <si>
    <t>В результате проведенного расчета Н(М)ЦК составила:</t>
  </si>
  <si>
    <t>* Поскольку коэффициент вариации не превышает 33%, проведение дополнительных исследований в целях увеличения количества ценовой информации, используемой в расчетах, не потребуется.Совокупность значений, используемых в расчете, при определении начальной (максимальной) цены контракта считатется однородной.</t>
  </si>
  <si>
    <t>Директор                                                        ________________________                                         О.В. Сугробов</t>
  </si>
  <si>
    <t>Главный бухгалтер                                         _________________________                                      Е.П. Захарова</t>
  </si>
  <si>
    <t>Ведущий специалист по закупкам                 _________________________                                        М.В. Орлова</t>
  </si>
  <si>
    <t>Приложение №1 к документации</t>
  </si>
  <si>
    <t xml:space="preserve">              Начальная (максимальная) цена договора определена методом сопоставимых рыночных цен (анализ рынка) в соответствии с Методическими рекомендациями по применению методов определения начальной (максимальной) цены контракта, утвержденными Приказом Минэкономразвития РФ от 02.10.2013г. № 567. Для расчета начальной (максимальной) цены гражданско-правового договора были проанализированы ценовые предложения трех коммерческих организаций.</t>
  </si>
  <si>
    <t>усл.ед</t>
  </si>
  <si>
    <t xml:space="preserve">Выполнение работ по проведению технического обследования 
гидротехнического сооружения на реке Пекша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</si>
</sst>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0"/>
    <numFmt numFmtId="175" formatCode="0.0000000"/>
    <numFmt numFmtId="176" formatCode="0.00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wrapText="1"/>
      <protection locked="0"/>
    </xf>
    <xf numFmtId="173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1" fillId="0" borderId="11" xfId="60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71" fontId="1" fillId="0" borderId="11" xfId="60" applyBorder="1" applyAlignment="1">
      <alignment horizontal="left" vertical="center" wrapText="1"/>
    </xf>
    <xf numFmtId="17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71" fontId="9" fillId="0" borderId="11" xfId="60" applyFont="1" applyBorder="1" applyAlignment="1">
      <alignment horizontal="center" vertical="center" wrapText="1"/>
    </xf>
    <xf numFmtId="171" fontId="4" fillId="0" borderId="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171" fontId="10" fillId="0" borderId="0" xfId="60" applyFont="1" applyBorder="1" applyAlignment="1">
      <alignment vertical="center"/>
    </xf>
    <xf numFmtId="0" fontId="2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2" fontId="3" fillId="0" borderId="17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2" fillId="0" borderId="12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</xdr:colOff>
      <xdr:row>4</xdr:row>
      <xdr:rowOff>952500</xdr:rowOff>
    </xdr:from>
    <xdr:to>
      <xdr:col>24</xdr:col>
      <xdr:colOff>0</xdr:colOff>
      <xdr:row>4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3076575"/>
          <a:ext cx="904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28575</xdr:colOff>
      <xdr:row>4</xdr:row>
      <xdr:rowOff>923925</xdr:rowOff>
    </xdr:from>
    <xdr:to>
      <xdr:col>22</xdr:col>
      <xdr:colOff>1028700</xdr:colOff>
      <xdr:row>4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304800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19050</xdr:colOff>
      <xdr:row>4</xdr:row>
      <xdr:rowOff>1600200</xdr:rowOff>
    </xdr:from>
    <xdr:to>
      <xdr:col>24</xdr:col>
      <xdr:colOff>1495425</xdr:colOff>
      <xdr:row>4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10775" y="3724275"/>
          <a:ext cx="1476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266700</xdr:colOff>
      <xdr:row>4</xdr:row>
      <xdr:rowOff>1400175</xdr:rowOff>
    </xdr:from>
    <xdr:to>
      <xdr:col>24</xdr:col>
      <xdr:colOff>428625</xdr:colOff>
      <xdr:row>4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58425" y="35242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="70" zoomScaleNormal="70" zoomScaleSheetLayoutView="70" zoomScalePageLayoutView="0" workbookViewId="0" topLeftCell="A1">
      <selection activeCell="G22" sqref="G22"/>
    </sheetView>
  </sheetViews>
  <sheetFormatPr defaultColWidth="9.140625" defaultRowHeight="15"/>
  <cols>
    <col min="1" max="1" width="5.00390625" style="8" customWidth="1"/>
    <col min="2" max="2" width="39.140625" style="1" customWidth="1"/>
    <col min="3" max="3" width="7.7109375" style="1" customWidth="1"/>
    <col min="4" max="4" width="7.8515625" style="1" customWidth="1"/>
    <col min="5" max="5" width="13.421875" style="1" customWidth="1"/>
    <col min="6" max="6" width="13.8515625" style="1" customWidth="1"/>
    <col min="7" max="7" width="17.8515625" style="1" customWidth="1"/>
    <col min="8" max="21" width="11.57421875" style="1" hidden="1" customWidth="1"/>
    <col min="22" max="22" width="15.57421875" style="1" customWidth="1"/>
    <col min="23" max="23" width="15.421875" style="1" customWidth="1"/>
    <col min="24" max="24" width="14.00390625" style="1" customWidth="1"/>
    <col min="25" max="25" width="22.57421875" style="1" customWidth="1"/>
    <col min="26" max="26" width="16.57421875" style="1" customWidth="1"/>
    <col min="27" max="27" width="17.140625" style="1" customWidth="1"/>
    <col min="28" max="28" width="16.8515625" style="1" customWidth="1"/>
    <col min="29" max="16384" width="9.140625" style="1" customWidth="1"/>
  </cols>
  <sheetData>
    <row r="1" spans="1:28" ht="22.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51" t="s">
        <v>39</v>
      </c>
      <c r="Y1" s="52"/>
      <c r="Z1" s="52"/>
      <c r="AA1" s="52"/>
      <c r="AB1" s="52"/>
    </row>
    <row r="2" spans="1:28" ht="39" customHeight="1">
      <c r="A2" s="35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66.75" customHeight="1">
      <c r="A3" s="35" t="s">
        <v>40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39" customHeight="1">
      <c r="A4" s="37" t="s">
        <v>0</v>
      </c>
      <c r="B4" s="39" t="s">
        <v>28</v>
      </c>
      <c r="C4" s="40" t="s">
        <v>1</v>
      </c>
      <c r="D4" s="40" t="s">
        <v>2</v>
      </c>
      <c r="E4" s="41" t="s">
        <v>3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4" t="s">
        <v>4</v>
      </c>
      <c r="W4" s="44"/>
      <c r="X4" s="44"/>
      <c r="Y4" s="45" t="s">
        <v>5</v>
      </c>
      <c r="Z4" s="45"/>
      <c r="AA4" s="45"/>
      <c r="AB4" s="45"/>
    </row>
    <row r="5" spans="1:28" ht="159" customHeight="1">
      <c r="A5" s="38"/>
      <c r="B5" s="39"/>
      <c r="C5" s="39"/>
      <c r="D5" s="39"/>
      <c r="E5" s="7" t="s">
        <v>31</v>
      </c>
      <c r="F5" s="7" t="s">
        <v>32</v>
      </c>
      <c r="G5" s="7" t="s">
        <v>33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7" t="s">
        <v>21</v>
      </c>
      <c r="P5" s="7" t="s">
        <v>22</v>
      </c>
      <c r="Q5" s="7" t="s">
        <v>23</v>
      </c>
      <c r="R5" s="7" t="s">
        <v>24</v>
      </c>
      <c r="S5" s="7" t="s">
        <v>25</v>
      </c>
      <c r="T5" s="7" t="s">
        <v>26</v>
      </c>
      <c r="U5" s="7" t="s">
        <v>27</v>
      </c>
      <c r="V5" s="7" t="s">
        <v>6</v>
      </c>
      <c r="W5" s="7" t="s">
        <v>7</v>
      </c>
      <c r="X5" s="25" t="s">
        <v>13</v>
      </c>
      <c r="Y5" s="7" t="s">
        <v>8</v>
      </c>
      <c r="Z5" s="7" t="s">
        <v>9</v>
      </c>
      <c r="AA5" s="7" t="s">
        <v>10</v>
      </c>
      <c r="AB5" s="7" t="s">
        <v>11</v>
      </c>
    </row>
    <row r="6" spans="1:28" s="2" customFormat="1" ht="62.25" customHeight="1">
      <c r="A6" s="16">
        <v>1</v>
      </c>
      <c r="B6" s="26" t="s">
        <v>42</v>
      </c>
      <c r="C6" s="17" t="s">
        <v>41</v>
      </c>
      <c r="D6" s="17">
        <v>1</v>
      </c>
      <c r="E6" s="18">
        <v>825000</v>
      </c>
      <c r="F6" s="18">
        <v>815000</v>
      </c>
      <c r="G6" s="18">
        <v>1330000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0">
        <f>ROUND((E6+F6+G6)/3,2)</f>
        <v>990000</v>
      </c>
      <c r="W6" s="21">
        <f>SQRT((IF(E6="",0,POWER(E6-V6,2))+IF(F6="",0,POWER(F6-V6,2))+IF(G6="",0,POWER(G6-V6,2))+IF(H6="",0,POWER(H6-V6,2))+IF(I6="",0,POWER(I6-V6,2))+IF(J6="",0,POWER(J6-V6,2))+IF(K6="",0,POWER(K6-V6,2))+IF(L6="",0,POWER(L6-V6,2))+IF(M6="",0,POWER(M6-V6,2))+IF(N6="",0,POWER(N6-V6,2))+IF(O6="",0,POWER(O6-V6,2))+IF(P6="",0,POWER(P6-V6,2))+IF(Q6="",0,POWER(Q6-V6,2))+IF(R6="",0,POWER(R6-V6,2))+IF(S6="",0,POWER(S6-V6,2))+IF(T6="",0,POWER(T6-V6,2))+IF(U6="",0,POWER(U6-V6,2)))/(COUNT(E6:U6)-1))</f>
        <v>294491.08645254443</v>
      </c>
      <c r="X6" s="22">
        <f>W6/V6*100</f>
        <v>29.746574389145902</v>
      </c>
      <c r="Y6" s="23">
        <f>D6*V6</f>
        <v>990000</v>
      </c>
      <c r="Z6" s="23">
        <f>Y6/D6</f>
        <v>990000</v>
      </c>
      <c r="AA6" s="23">
        <f>IF(D6="",0,ROUNDDOWN(Z6,2))</f>
        <v>990000</v>
      </c>
      <c r="AB6" s="23">
        <f>D6*V6</f>
        <v>990000</v>
      </c>
    </row>
    <row r="7" spans="1:28" s="2" customFormat="1" ht="75" customHeight="1">
      <c r="A7" s="16">
        <v>2</v>
      </c>
      <c r="B7" s="26"/>
      <c r="C7" s="17"/>
      <c r="D7" s="17"/>
      <c r="E7" s="18"/>
      <c r="F7" s="18"/>
      <c r="G7" s="18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20"/>
      <c r="W7" s="21"/>
      <c r="X7" s="22"/>
      <c r="Y7" s="23"/>
      <c r="Z7" s="23"/>
      <c r="AA7" s="23"/>
      <c r="AB7" s="23"/>
    </row>
    <row r="8" spans="1:28" s="8" customFormat="1" ht="30.75" customHeight="1">
      <c r="A8" s="46" t="s">
        <v>34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30">
        <v>990000</v>
      </c>
      <c r="W8" s="14" t="s">
        <v>12</v>
      </c>
      <c r="X8" s="15"/>
      <c r="Y8" s="24"/>
      <c r="Z8" s="14"/>
      <c r="AA8" s="14"/>
      <c r="AB8" s="15">
        <f>SUM(AB6:AB7)</f>
        <v>990000</v>
      </c>
    </row>
    <row r="9" spans="1:28" ht="34.5" customHeight="1">
      <c r="A9" s="48" t="s">
        <v>30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</row>
    <row r="10" spans="1:28" ht="26.25" customHeight="1">
      <c r="A10" s="53" t="s">
        <v>35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</row>
    <row r="11" spans="1:28" ht="20.25" customHeight="1">
      <c r="A11" s="42" t="s">
        <v>36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</row>
    <row r="12" spans="1:28" ht="20.25" customHeight="1">
      <c r="A12" s="3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20.25" customHeight="1">
      <c r="A13" s="42" t="s">
        <v>37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</row>
    <row r="14" spans="1:28" ht="20.25" customHeight="1">
      <c r="A14" s="3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20.25" customHeight="1">
      <c r="A15" s="42" t="s">
        <v>38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20.25" customHeight="1">
      <c r="A16" s="3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ht="20.25" customHeight="1">
      <c r="A17" s="3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20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20.2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20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20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1" ht="15.75" customHeight="1">
      <c r="A22" s="50"/>
      <c r="B22" s="50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s="4" customFormat="1" ht="15.75" customHeight="1">
      <c r="A23" s="34"/>
      <c r="B23" s="34"/>
      <c r="C23" s="34"/>
      <c r="D23" s="6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2"/>
    </row>
    <row r="24" spans="1:21" s="4" customFormat="1" ht="15.75">
      <c r="A24" s="11"/>
      <c r="B24" s="3"/>
      <c r="C24" s="3"/>
      <c r="D24" s="6"/>
      <c r="E24" s="9"/>
      <c r="F24" s="10"/>
      <c r="G24" s="10"/>
      <c r="H24" s="10"/>
      <c r="I24" s="5"/>
      <c r="J24" s="1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4" customFormat="1" ht="11.25" customHeight="1">
      <c r="A25" s="11"/>
      <c r="B25" s="3"/>
      <c r="C25" s="3"/>
      <c r="D25" s="6"/>
      <c r="E25" s="9"/>
      <c r="F25" s="10"/>
      <c r="G25" s="10"/>
      <c r="H25" s="10"/>
      <c r="I25" s="5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</sheetData>
  <sheetProtection selectLockedCells="1" selectUnlockedCells="1"/>
  <mergeCells count="18">
    <mergeCell ref="V4:X4"/>
    <mergeCell ref="Y4:AB4"/>
    <mergeCell ref="A8:U8"/>
    <mergeCell ref="A9:AB9"/>
    <mergeCell ref="A22:B22"/>
    <mergeCell ref="X1:AB1"/>
    <mergeCell ref="A15:AB15"/>
    <mergeCell ref="A10:AB10"/>
    <mergeCell ref="A23:C23"/>
    <mergeCell ref="A2:AB2"/>
    <mergeCell ref="A4:A5"/>
    <mergeCell ref="B4:B5"/>
    <mergeCell ref="C4:C5"/>
    <mergeCell ref="D4:D5"/>
    <mergeCell ref="E4:U4"/>
    <mergeCell ref="A3:AB3"/>
    <mergeCell ref="A11:AB11"/>
    <mergeCell ref="A13:AB13"/>
  </mergeCells>
  <printOptions/>
  <pageMargins left="0.2362204724409449" right="0.2362204724409449" top="0.33" bottom="0.29" header="0.31496062992125984" footer="0.31496062992125984"/>
  <pageSetup fitToHeight="1" fitToWidth="1"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PrintMaster</dc:creator>
  <cp:keywords/>
  <dc:description/>
  <cp:lastModifiedBy>kommuser</cp:lastModifiedBy>
  <cp:lastPrinted>2018-11-12T07:47:41Z</cp:lastPrinted>
  <dcterms:created xsi:type="dcterms:W3CDTF">2014-01-24T04:13:02Z</dcterms:created>
  <dcterms:modified xsi:type="dcterms:W3CDTF">2022-06-22T13:25:30Z</dcterms:modified>
  <cp:category/>
  <cp:version/>
  <cp:contentType/>
  <cp:contentStatus/>
</cp:coreProperties>
</file>